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6E292F3-60FD-4027-A689-C23EC2472B5B}" xr6:coauthVersionLast="47" xr6:coauthVersionMax="47" xr10:uidLastSave="{00000000-0000-0000-0000-000000000000}"/>
  <bookViews>
    <workbookView xWindow="3030" yWindow="915" windowWidth="24570" windowHeight="14025" xr2:uid="{00000000-000D-0000-FFFF-FFFF00000000}"/>
  </bookViews>
  <sheets>
    <sheet name="Sheet1" sheetId="1" r:id="rId1"/>
  </sheets>
  <definedNames>
    <definedName name="_xlnm.Print_Area" localSheetId="0">Sheet1!$B$3:$S$37</definedName>
  </definedNames>
  <calcPr calcId="191029"/>
</workbook>
</file>

<file path=xl/calcChain.xml><?xml version="1.0" encoding="utf-8"?>
<calcChain xmlns="http://schemas.openxmlformats.org/spreadsheetml/2006/main">
  <c r="H26" i="1" l="1"/>
  <c r="Q37" i="1"/>
  <c r="Q36" i="1"/>
  <c r="Q35" i="1"/>
  <c r="N37" i="1"/>
  <c r="N36" i="1"/>
  <c r="N35" i="1"/>
  <c r="K37" i="1"/>
  <c r="K36" i="1"/>
  <c r="K35" i="1"/>
  <c r="H37" i="1"/>
  <c r="H36" i="1"/>
  <c r="H35" i="1"/>
  <c r="E37" i="1"/>
  <c r="E36" i="1"/>
  <c r="E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<sst xmlns="http://schemas.openxmlformats.org/spreadsheetml/2006/main" count="21" uniqueCount="11">
  <si>
    <t>年</t>
    <rPh sb="0" eb="1">
      <t>ネン</t>
    </rPh>
    <phoneticPr fontId="1" alignment="distributed"/>
  </si>
  <si>
    <t>１月</t>
    <rPh sb="1" eb="2">
      <t>ガツ</t>
    </rPh>
    <phoneticPr fontId="1" alignment="distributed"/>
  </si>
  <si>
    <t>2月</t>
    <rPh sb="1" eb="2">
      <t>ガツ</t>
    </rPh>
    <phoneticPr fontId="1" alignment="distributed"/>
  </si>
  <si>
    <t>3月</t>
    <rPh sb="1" eb="2">
      <t>ガツ</t>
    </rPh>
    <phoneticPr fontId="1" alignment="distributed"/>
  </si>
  <si>
    <t>4月</t>
    <rPh sb="1" eb="2">
      <t>ガツ</t>
    </rPh>
    <phoneticPr fontId="1" alignment="distributed"/>
  </si>
  <si>
    <t>5月</t>
    <rPh sb="1" eb="2">
      <t>ガツ</t>
    </rPh>
    <phoneticPr fontId="1" alignment="distributed"/>
  </si>
  <si>
    <t>6月</t>
    <rPh sb="1" eb="2">
      <t>ガツ</t>
    </rPh>
    <phoneticPr fontId="1" alignment="distributed"/>
  </si>
  <si>
    <t>テンプレートの無料ダウンロード</t>
    <phoneticPr fontId="4"/>
  </si>
  <si>
    <t>朝</t>
    <rPh sb="0" eb="1">
      <t>アサ</t>
    </rPh>
    <phoneticPr fontId="1" alignment="distributed"/>
  </si>
  <si>
    <t>夜</t>
    <rPh sb="0" eb="1">
      <t>ヨル</t>
    </rPh>
    <phoneticPr fontId="1" alignment="distributed"/>
  </si>
  <si>
    <t>体 温 記 録 表</t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</si>
</sst>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6" fillId="0" borderId="16" xfId="0" applyFont="1" applyBorder="1">
      <alignment vertical="center"/>
    </xf>
    <xf numFmtId="0" fontId="6" fillId="0" borderId="0" xfId="0" applyFo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left" vertical="center"/>
    </xf>
    <xf numFmtId="176" fontId="7" fillId="3" borderId="2" xfId="0" applyNumberFormat="1" applyFont="1" applyFill="1" applyBorder="1" applyAlignment="1">
      <alignment horizontal="left" vertical="center"/>
    </xf>
    <xf numFmtId="176" fontId="7" fillId="3" borderId="13" xfId="0" applyNumberFormat="1" applyFont="1" applyFill="1" applyBorder="1" applyAlignment="1">
      <alignment horizontal="left" vertical="center"/>
    </xf>
    <xf numFmtId="176" fontId="7" fillId="3" borderId="4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left" vertical="center"/>
    </xf>
    <xf numFmtId="176" fontId="7" fillId="3" borderId="5" xfId="0" applyNumberFormat="1" applyFont="1" applyFill="1" applyBorder="1" applyAlignment="1">
      <alignment horizontal="left" vertical="center"/>
    </xf>
    <xf numFmtId="176" fontId="7" fillId="3" borderId="14" xfId="0" applyNumberFormat="1" applyFont="1" applyFill="1" applyBorder="1" applyAlignment="1">
      <alignment horizontal="left" vertical="center"/>
    </xf>
    <xf numFmtId="176" fontId="7" fillId="3" borderId="7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left" vertical="center"/>
    </xf>
    <xf numFmtId="176" fontId="7" fillId="3" borderId="15" xfId="0" applyNumberFormat="1" applyFont="1" applyFill="1" applyBorder="1" applyAlignment="1">
      <alignment horizontal="left" vertical="center"/>
    </xf>
    <xf numFmtId="176" fontId="7" fillId="3" borderId="10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7" fillId="3" borderId="3" xfId="0" applyNumberFormat="1" applyFont="1" applyFill="1" applyBorder="1" applyAlignment="1">
      <alignment horizontal="left" vertical="center"/>
    </xf>
    <xf numFmtId="176" fontId="7" fillId="3" borderId="6" xfId="0" applyNumberFormat="1" applyFont="1" applyFill="1" applyBorder="1" applyAlignment="1">
      <alignment horizontal="left" vertical="center"/>
    </xf>
    <xf numFmtId="176" fontId="7" fillId="3" borderId="9" xfId="0" applyNumberFormat="1" applyFont="1" applyFill="1" applyBorder="1" applyAlignment="1">
      <alignment horizontal="left" vertical="center"/>
    </xf>
    <xf numFmtId="176" fontId="7" fillId="3" borderId="22" xfId="0" applyNumberFormat="1" applyFont="1" applyFill="1" applyBorder="1" applyAlignment="1">
      <alignment horizontal="left" vertical="center"/>
    </xf>
    <xf numFmtId="176" fontId="7" fillId="3" borderId="23" xfId="0" applyNumberFormat="1" applyFont="1" applyFill="1" applyBorder="1" applyAlignment="1">
      <alignment horizontal="left" vertical="center"/>
    </xf>
    <xf numFmtId="176" fontId="7" fillId="3" borderId="24" xfId="0" applyNumberFormat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7"/>
    </xf>
  </cellXfs>
  <cellStyles count="2">
    <cellStyle name="ハイパーリンク" xfId="1" builtinId="8"/>
    <cellStyle name="標準" xfId="0" builtinId="0"/>
  </cellStyles>
  <dxfs count="12">
    <dxf>
      <font>
        <b/>
        <i val="0"/>
        <color rgb="FFFF000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00B0F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FF000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00B0F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FF000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00B0F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FF000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00B0F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FF000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00B0F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FF0000"/>
        <name val="ＭＳ Ｐゴシック"/>
        <scheme val="none"/>
      </font>
      <fill>
        <patternFill patternType="none">
          <bgColor auto="1"/>
        </patternFill>
      </fill>
    </dxf>
    <dxf>
      <font>
        <b/>
        <i val="0"/>
        <color rgb="FF00B0F0"/>
        <name val="ＭＳ Ｐゴシック"/>
        <scheme val="none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228600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1469D79-6579-493A-A89C-CAB56F9CFCDF}"/>
            </a:ext>
          </a:extLst>
        </xdr:cNvPr>
        <xdr:cNvCxnSpPr/>
      </xdr:nvCxnSpPr>
      <xdr:spPr>
        <a:xfrm>
          <a:off x="295275" y="581025"/>
          <a:ext cx="100965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GridLines="0" tabSelected="1" zoomScaleNormal="100" workbookViewId="0"/>
  </sheetViews>
  <sheetFormatPr defaultRowHeight="13.5" x14ac:dyDescent="0.15"/>
  <cols>
    <col min="1" max="1" width="3.75" style="1" customWidth="1"/>
    <col min="2" max="2" width="2.5" style="1" customWidth="1"/>
    <col min="3" max="4" width="11" style="1" customWidth="1"/>
    <col min="5" max="5" width="2.5" style="1" customWidth="1"/>
    <col min="6" max="7" width="11" style="1" customWidth="1"/>
    <col min="8" max="8" width="2.75" style="1" customWidth="1"/>
    <col min="9" max="10" width="11" style="1" customWidth="1"/>
    <col min="11" max="11" width="2.625" style="1" customWidth="1"/>
    <col min="12" max="13" width="11" style="1" customWidth="1"/>
    <col min="14" max="14" width="2.75" style="1" customWidth="1"/>
    <col min="15" max="16" width="11" style="1" customWidth="1"/>
    <col min="17" max="17" width="2.625" style="1" customWidth="1"/>
    <col min="18" max="19" width="11" style="1" customWidth="1"/>
    <col min="20" max="16384" width="9" style="1"/>
  </cols>
  <sheetData>
    <row r="1" spans="1:19" x14ac:dyDescent="0.15">
      <c r="A1" s="2" t="s">
        <v>7</v>
      </c>
    </row>
    <row r="2" spans="1:19" ht="24.75" x14ac:dyDescent="0.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5.5" thickBot="1" x14ac:dyDescent="0.2">
      <c r="B3" s="33">
        <v>2022</v>
      </c>
      <c r="C3" s="33"/>
      <c r="D3" s="3" t="s">
        <v>0</v>
      </c>
      <c r="E3" s="3"/>
      <c r="F3" s="3"/>
      <c r="G3" s="3"/>
      <c r="H3" s="3"/>
      <c r="I3" s="37" t="s">
        <v>10</v>
      </c>
      <c r="J3" s="37"/>
      <c r="K3" s="37"/>
      <c r="L3" s="37"/>
      <c r="M3" s="37"/>
      <c r="N3" s="3"/>
      <c r="O3" s="20"/>
      <c r="P3" s="20"/>
      <c r="Q3" s="20"/>
      <c r="R3" s="20"/>
      <c r="S3" s="20"/>
    </row>
    <row r="4" spans="1:19" ht="18.75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15">
      <c r="B5" s="34" t="s">
        <v>1</v>
      </c>
      <c r="C5" s="35"/>
      <c r="D5" s="36"/>
      <c r="E5" s="35" t="s">
        <v>2</v>
      </c>
      <c r="F5" s="35"/>
      <c r="G5" s="35"/>
      <c r="H5" s="34" t="s">
        <v>3</v>
      </c>
      <c r="I5" s="35"/>
      <c r="J5" s="36"/>
      <c r="K5" s="35" t="s">
        <v>4</v>
      </c>
      <c r="L5" s="35"/>
      <c r="M5" s="35"/>
      <c r="N5" s="34" t="s">
        <v>5</v>
      </c>
      <c r="O5" s="35"/>
      <c r="P5" s="36"/>
      <c r="Q5" s="35" t="s">
        <v>6</v>
      </c>
      <c r="R5" s="35"/>
      <c r="S5" s="36"/>
    </row>
    <row r="6" spans="1:19" ht="15" customHeight="1" x14ac:dyDescent="0.15">
      <c r="B6" s="28"/>
      <c r="C6" s="29" t="s">
        <v>8</v>
      </c>
      <c r="D6" s="30" t="s">
        <v>9</v>
      </c>
      <c r="E6" s="31"/>
      <c r="F6" s="32" t="s">
        <v>8</v>
      </c>
      <c r="G6" s="29" t="s">
        <v>9</v>
      </c>
      <c r="H6" s="28"/>
      <c r="I6" s="32" t="s">
        <v>8</v>
      </c>
      <c r="J6" s="30" t="s">
        <v>9</v>
      </c>
      <c r="K6" s="31"/>
      <c r="L6" s="32" t="s">
        <v>8</v>
      </c>
      <c r="M6" s="29" t="s">
        <v>9</v>
      </c>
      <c r="N6" s="28"/>
      <c r="O6" s="32" t="s">
        <v>8</v>
      </c>
      <c r="P6" s="30" t="s">
        <v>9</v>
      </c>
      <c r="Q6" s="31"/>
      <c r="R6" s="32" t="s">
        <v>8</v>
      </c>
      <c r="S6" s="30" t="s">
        <v>9</v>
      </c>
    </row>
    <row r="7" spans="1:19" ht="18" customHeight="1" x14ac:dyDescent="0.15">
      <c r="B7" s="5">
        <f>DATE($B$3,1,1)</f>
        <v>44562</v>
      </c>
      <c r="C7" s="6"/>
      <c r="D7" s="25"/>
      <c r="E7" s="17">
        <f>DATE($B$3,2,1)</f>
        <v>44593</v>
      </c>
      <c r="F7" s="7"/>
      <c r="G7" s="8"/>
      <c r="H7" s="5">
        <f>DATE($B$3,3,1)</f>
        <v>44621</v>
      </c>
      <c r="I7" s="7"/>
      <c r="J7" s="22"/>
      <c r="K7" s="17">
        <f>DATE($B$3,4,1)</f>
        <v>44652</v>
      </c>
      <c r="L7" s="7"/>
      <c r="M7" s="8"/>
      <c r="N7" s="5">
        <f>DATE($B$3,5,1)</f>
        <v>44682</v>
      </c>
      <c r="O7" s="7"/>
      <c r="P7" s="22"/>
      <c r="Q7" s="17">
        <f>DATE($B$3,6,1)</f>
        <v>44713</v>
      </c>
      <c r="R7" s="7"/>
      <c r="S7" s="22"/>
    </row>
    <row r="8" spans="1:19" ht="18" customHeight="1" x14ac:dyDescent="0.15">
      <c r="B8" s="9">
        <f>DATE($B$3,1,2)</f>
        <v>44563</v>
      </c>
      <c r="C8" s="10"/>
      <c r="D8" s="26"/>
      <c r="E8" s="18">
        <f>DATE($B$3,2,2)</f>
        <v>44594</v>
      </c>
      <c r="F8" s="11"/>
      <c r="G8" s="12"/>
      <c r="H8" s="9">
        <f>DATE($B$3,3,2)</f>
        <v>44622</v>
      </c>
      <c r="I8" s="11"/>
      <c r="J8" s="23"/>
      <c r="K8" s="18">
        <f>DATE($B$3,4,2)</f>
        <v>44653</v>
      </c>
      <c r="L8" s="11"/>
      <c r="M8" s="12"/>
      <c r="N8" s="9">
        <f>DATE($B$3,5,2)</f>
        <v>44683</v>
      </c>
      <c r="O8" s="11"/>
      <c r="P8" s="23"/>
      <c r="Q8" s="18">
        <f>DATE($B$3,6,2)</f>
        <v>44714</v>
      </c>
      <c r="R8" s="11"/>
      <c r="S8" s="23"/>
    </row>
    <row r="9" spans="1:19" ht="18" customHeight="1" x14ac:dyDescent="0.15">
      <c r="B9" s="9">
        <f>DATE($B$3,1,3)</f>
        <v>44564</v>
      </c>
      <c r="C9" s="10"/>
      <c r="D9" s="26"/>
      <c r="E9" s="18">
        <f>DATE($B$3,2,3)</f>
        <v>44595</v>
      </c>
      <c r="F9" s="11"/>
      <c r="G9" s="12"/>
      <c r="H9" s="9">
        <f>DATE($B$3,3,3)</f>
        <v>44623</v>
      </c>
      <c r="I9" s="11"/>
      <c r="J9" s="23"/>
      <c r="K9" s="18">
        <f>DATE($B$3,4,3)</f>
        <v>44654</v>
      </c>
      <c r="L9" s="11"/>
      <c r="M9" s="12"/>
      <c r="N9" s="9">
        <f>DATE($B$3,5,3)</f>
        <v>44684</v>
      </c>
      <c r="O9" s="11"/>
      <c r="P9" s="23"/>
      <c r="Q9" s="18">
        <f>DATE($B$3,6,3)</f>
        <v>44715</v>
      </c>
      <c r="R9" s="11"/>
      <c r="S9" s="23"/>
    </row>
    <row r="10" spans="1:19" ht="18" customHeight="1" x14ac:dyDescent="0.15">
      <c r="B10" s="9">
        <f>DATE($B$3,1,4)</f>
        <v>44565</v>
      </c>
      <c r="C10" s="10"/>
      <c r="D10" s="26"/>
      <c r="E10" s="18">
        <f>DATE($B$3,2,4)</f>
        <v>44596</v>
      </c>
      <c r="F10" s="11"/>
      <c r="G10" s="12"/>
      <c r="H10" s="9">
        <f>DATE($B$3,3,4)</f>
        <v>44624</v>
      </c>
      <c r="I10" s="11"/>
      <c r="J10" s="23"/>
      <c r="K10" s="18">
        <f>DATE($B$3,4,4)</f>
        <v>44655</v>
      </c>
      <c r="L10" s="11"/>
      <c r="M10" s="12"/>
      <c r="N10" s="9">
        <f>DATE($B$3,5,4)</f>
        <v>44685</v>
      </c>
      <c r="O10" s="11"/>
      <c r="P10" s="23"/>
      <c r="Q10" s="18">
        <f>DATE($B$3,6,4)</f>
        <v>44716</v>
      </c>
      <c r="R10" s="11"/>
      <c r="S10" s="23"/>
    </row>
    <row r="11" spans="1:19" ht="18" customHeight="1" x14ac:dyDescent="0.15">
      <c r="B11" s="9">
        <f>DATE($B$3,1,5)</f>
        <v>44566</v>
      </c>
      <c r="C11" s="10"/>
      <c r="D11" s="26"/>
      <c r="E11" s="18">
        <f>DATE($B$3,2,5)</f>
        <v>44597</v>
      </c>
      <c r="F11" s="11"/>
      <c r="G11" s="12"/>
      <c r="H11" s="9">
        <f>DATE($B$3,3,5)</f>
        <v>44625</v>
      </c>
      <c r="I11" s="11"/>
      <c r="J11" s="23"/>
      <c r="K11" s="18">
        <f>DATE($B$3,4,5)</f>
        <v>44656</v>
      </c>
      <c r="L11" s="11"/>
      <c r="M11" s="12"/>
      <c r="N11" s="9">
        <f>DATE($B$3,5,5)</f>
        <v>44686</v>
      </c>
      <c r="O11" s="11"/>
      <c r="P11" s="23"/>
      <c r="Q11" s="18">
        <f>DATE($B$3,6,5)</f>
        <v>44717</v>
      </c>
      <c r="R11" s="11"/>
      <c r="S11" s="23"/>
    </row>
    <row r="12" spans="1:19" ht="18" customHeight="1" x14ac:dyDescent="0.15">
      <c r="B12" s="9">
        <f>DATE($B$3,1,6)</f>
        <v>44567</v>
      </c>
      <c r="C12" s="10"/>
      <c r="D12" s="26"/>
      <c r="E12" s="18">
        <f>DATE($B$3,2,6)</f>
        <v>44598</v>
      </c>
      <c r="F12" s="11"/>
      <c r="G12" s="12"/>
      <c r="H12" s="9">
        <f>DATE($B$3,3,6)</f>
        <v>44626</v>
      </c>
      <c r="I12" s="11"/>
      <c r="J12" s="23"/>
      <c r="K12" s="18">
        <f>DATE($B$3,4,6)</f>
        <v>44657</v>
      </c>
      <c r="L12" s="11"/>
      <c r="M12" s="12"/>
      <c r="N12" s="9">
        <f>DATE($B$3,5,6)</f>
        <v>44687</v>
      </c>
      <c r="O12" s="11"/>
      <c r="P12" s="23"/>
      <c r="Q12" s="18">
        <f>DATE($B$3,6,6)</f>
        <v>44718</v>
      </c>
      <c r="R12" s="11"/>
      <c r="S12" s="23"/>
    </row>
    <row r="13" spans="1:19" ht="18" customHeight="1" x14ac:dyDescent="0.15">
      <c r="B13" s="9">
        <f>DATE($B$3,1,7)</f>
        <v>44568</v>
      </c>
      <c r="C13" s="10"/>
      <c r="D13" s="26"/>
      <c r="E13" s="18">
        <f>DATE($B$3,2,7)</f>
        <v>44599</v>
      </c>
      <c r="F13" s="11"/>
      <c r="G13" s="12"/>
      <c r="H13" s="9">
        <f>DATE($B$3,3,7)</f>
        <v>44627</v>
      </c>
      <c r="I13" s="11"/>
      <c r="J13" s="23"/>
      <c r="K13" s="18">
        <f>DATE($B$3,4,7)</f>
        <v>44658</v>
      </c>
      <c r="L13" s="11"/>
      <c r="M13" s="12"/>
      <c r="N13" s="9">
        <f>DATE($B$3,5,7)</f>
        <v>44688</v>
      </c>
      <c r="O13" s="11"/>
      <c r="P13" s="23"/>
      <c r="Q13" s="18">
        <f>DATE($B$3,6,7)</f>
        <v>44719</v>
      </c>
      <c r="R13" s="11"/>
      <c r="S13" s="23"/>
    </row>
    <row r="14" spans="1:19" ht="18" customHeight="1" x14ac:dyDescent="0.15">
      <c r="B14" s="9">
        <f>DATE($B$3,1,8)</f>
        <v>44569</v>
      </c>
      <c r="C14" s="10"/>
      <c r="D14" s="26"/>
      <c r="E14" s="18">
        <f>DATE($B$3,2,8)</f>
        <v>44600</v>
      </c>
      <c r="F14" s="11"/>
      <c r="G14" s="12"/>
      <c r="H14" s="9">
        <f>DATE($B$3,3,8)</f>
        <v>44628</v>
      </c>
      <c r="I14" s="11"/>
      <c r="J14" s="23"/>
      <c r="K14" s="18">
        <f>DATE($B$3,4,8)</f>
        <v>44659</v>
      </c>
      <c r="L14" s="11"/>
      <c r="M14" s="12"/>
      <c r="N14" s="9">
        <f>DATE($B$3,5,8)</f>
        <v>44689</v>
      </c>
      <c r="O14" s="11"/>
      <c r="P14" s="23"/>
      <c r="Q14" s="18">
        <f>DATE($B$3,6,8)</f>
        <v>44720</v>
      </c>
      <c r="R14" s="11"/>
      <c r="S14" s="23"/>
    </row>
    <row r="15" spans="1:19" ht="18" customHeight="1" x14ac:dyDescent="0.15">
      <c r="B15" s="9">
        <f>DATE($B$3,1,9)</f>
        <v>44570</v>
      </c>
      <c r="C15" s="10"/>
      <c r="D15" s="26"/>
      <c r="E15" s="18">
        <f>DATE($B$3,2,9)</f>
        <v>44601</v>
      </c>
      <c r="F15" s="11"/>
      <c r="G15" s="12"/>
      <c r="H15" s="9">
        <f>DATE($B$3,3,9)</f>
        <v>44629</v>
      </c>
      <c r="I15" s="11"/>
      <c r="J15" s="23"/>
      <c r="K15" s="18">
        <f>DATE($B$3,4,9)</f>
        <v>44660</v>
      </c>
      <c r="L15" s="11"/>
      <c r="M15" s="12"/>
      <c r="N15" s="9">
        <f>DATE($B$3,5,9)</f>
        <v>44690</v>
      </c>
      <c r="O15" s="11"/>
      <c r="P15" s="23"/>
      <c r="Q15" s="18">
        <f>DATE($B$3,6,9)</f>
        <v>44721</v>
      </c>
      <c r="R15" s="11"/>
      <c r="S15" s="23"/>
    </row>
    <row r="16" spans="1:19" ht="18" customHeight="1" x14ac:dyDescent="0.15">
      <c r="B16" s="9">
        <f>DATE($B$3,1,10)</f>
        <v>44571</v>
      </c>
      <c r="C16" s="10"/>
      <c r="D16" s="26"/>
      <c r="E16" s="18">
        <f>DATE($B$3,2,10)</f>
        <v>44602</v>
      </c>
      <c r="F16" s="11"/>
      <c r="G16" s="12"/>
      <c r="H16" s="9">
        <f>DATE($B$3,3,10)</f>
        <v>44630</v>
      </c>
      <c r="I16" s="11"/>
      <c r="J16" s="23"/>
      <c r="K16" s="18">
        <f>DATE($B$3,4,10)</f>
        <v>44661</v>
      </c>
      <c r="L16" s="11"/>
      <c r="M16" s="12"/>
      <c r="N16" s="9">
        <f>DATE($B$3,5,10)</f>
        <v>44691</v>
      </c>
      <c r="O16" s="11"/>
      <c r="P16" s="23"/>
      <c r="Q16" s="18">
        <f>DATE($B$3,6,10)</f>
        <v>44722</v>
      </c>
      <c r="R16" s="11"/>
      <c r="S16" s="23"/>
    </row>
    <row r="17" spans="2:19" ht="18" customHeight="1" x14ac:dyDescent="0.15">
      <c r="B17" s="9">
        <f>DATE($B$3,1,11)</f>
        <v>44572</v>
      </c>
      <c r="C17" s="10"/>
      <c r="D17" s="26"/>
      <c r="E17" s="18">
        <f>DATE($B$3,2,11)</f>
        <v>44603</v>
      </c>
      <c r="F17" s="11"/>
      <c r="G17" s="12"/>
      <c r="H17" s="9">
        <f>DATE($B$3,3,11)</f>
        <v>44631</v>
      </c>
      <c r="I17" s="11"/>
      <c r="J17" s="23"/>
      <c r="K17" s="18">
        <f>DATE($B$3,4,11)</f>
        <v>44662</v>
      </c>
      <c r="L17" s="11"/>
      <c r="M17" s="12"/>
      <c r="N17" s="9">
        <f>DATE($B$3,5,11)</f>
        <v>44692</v>
      </c>
      <c r="O17" s="11"/>
      <c r="P17" s="23"/>
      <c r="Q17" s="18">
        <f>DATE($B$3,6,11)</f>
        <v>44723</v>
      </c>
      <c r="R17" s="11"/>
      <c r="S17" s="23"/>
    </row>
    <row r="18" spans="2:19" ht="18" customHeight="1" x14ac:dyDescent="0.15">
      <c r="B18" s="9">
        <f>DATE($B$3,1,12)</f>
        <v>44573</v>
      </c>
      <c r="C18" s="10"/>
      <c r="D18" s="26"/>
      <c r="E18" s="18">
        <f>DATE($B$3,2,12)</f>
        <v>44604</v>
      </c>
      <c r="F18" s="11"/>
      <c r="G18" s="12"/>
      <c r="H18" s="9">
        <f>DATE($B$3,3,12)</f>
        <v>44632</v>
      </c>
      <c r="I18" s="11"/>
      <c r="J18" s="23"/>
      <c r="K18" s="18">
        <f>DATE($B$3,4,12)</f>
        <v>44663</v>
      </c>
      <c r="L18" s="11"/>
      <c r="M18" s="12"/>
      <c r="N18" s="9">
        <f>DATE($B$3,5,12)</f>
        <v>44693</v>
      </c>
      <c r="O18" s="11"/>
      <c r="P18" s="23"/>
      <c r="Q18" s="18">
        <f>DATE($B$3,6,12)</f>
        <v>44724</v>
      </c>
      <c r="R18" s="11"/>
      <c r="S18" s="23"/>
    </row>
    <row r="19" spans="2:19" ht="18" customHeight="1" x14ac:dyDescent="0.15">
      <c r="B19" s="9">
        <f>DATE($B$3,1,13)</f>
        <v>44574</v>
      </c>
      <c r="C19" s="10"/>
      <c r="D19" s="26"/>
      <c r="E19" s="18">
        <f>DATE($B$3,2,13)</f>
        <v>44605</v>
      </c>
      <c r="F19" s="11"/>
      <c r="G19" s="12"/>
      <c r="H19" s="9">
        <f>DATE($B$3,3,13)</f>
        <v>44633</v>
      </c>
      <c r="I19" s="11"/>
      <c r="J19" s="23"/>
      <c r="K19" s="18">
        <f>DATE($B$3,4,13)</f>
        <v>44664</v>
      </c>
      <c r="L19" s="11"/>
      <c r="M19" s="12"/>
      <c r="N19" s="9">
        <f>DATE($B$3,5,13)</f>
        <v>44694</v>
      </c>
      <c r="O19" s="11"/>
      <c r="P19" s="23"/>
      <c r="Q19" s="18">
        <f>DATE($B$3,6,13)</f>
        <v>44725</v>
      </c>
      <c r="R19" s="11"/>
      <c r="S19" s="23"/>
    </row>
    <row r="20" spans="2:19" ht="18" customHeight="1" x14ac:dyDescent="0.15">
      <c r="B20" s="9">
        <f>DATE($B$3,1,14)</f>
        <v>44575</v>
      </c>
      <c r="C20" s="10"/>
      <c r="D20" s="26"/>
      <c r="E20" s="18">
        <f>DATE($B$3,2,14)</f>
        <v>44606</v>
      </c>
      <c r="F20" s="11"/>
      <c r="G20" s="12"/>
      <c r="H20" s="9">
        <f>DATE($B$3,3,14)</f>
        <v>44634</v>
      </c>
      <c r="I20" s="11"/>
      <c r="J20" s="23"/>
      <c r="K20" s="18">
        <f>DATE($B$3,4,14)</f>
        <v>44665</v>
      </c>
      <c r="L20" s="11"/>
      <c r="M20" s="12"/>
      <c r="N20" s="9">
        <f>DATE($B$3,5,14)</f>
        <v>44695</v>
      </c>
      <c r="O20" s="11"/>
      <c r="P20" s="23"/>
      <c r="Q20" s="18">
        <f>DATE($B$3,6,14)</f>
        <v>44726</v>
      </c>
      <c r="R20" s="11"/>
      <c r="S20" s="23"/>
    </row>
    <row r="21" spans="2:19" ht="18" customHeight="1" x14ac:dyDescent="0.15">
      <c r="B21" s="9">
        <f>DATE($B$3,1,15)</f>
        <v>44576</v>
      </c>
      <c r="C21" s="10"/>
      <c r="D21" s="26"/>
      <c r="E21" s="18">
        <f>DATE($B$3,2,15)</f>
        <v>44607</v>
      </c>
      <c r="F21" s="11"/>
      <c r="G21" s="12"/>
      <c r="H21" s="9">
        <f>DATE($B$3,3,15)</f>
        <v>44635</v>
      </c>
      <c r="I21" s="11"/>
      <c r="J21" s="23"/>
      <c r="K21" s="18">
        <f>DATE($B$3,4,15)</f>
        <v>44666</v>
      </c>
      <c r="L21" s="11"/>
      <c r="M21" s="12"/>
      <c r="N21" s="9">
        <f>DATE($B$3,5,15)</f>
        <v>44696</v>
      </c>
      <c r="O21" s="11"/>
      <c r="P21" s="23"/>
      <c r="Q21" s="18">
        <f>DATE($B$3,6,15)</f>
        <v>44727</v>
      </c>
      <c r="R21" s="11"/>
      <c r="S21" s="23"/>
    </row>
    <row r="22" spans="2:19" ht="18" customHeight="1" x14ac:dyDescent="0.15">
      <c r="B22" s="9">
        <f>DATE($B$3,1,16)</f>
        <v>44577</v>
      </c>
      <c r="C22" s="10"/>
      <c r="D22" s="26"/>
      <c r="E22" s="18">
        <f>DATE($B$3,2,16)</f>
        <v>44608</v>
      </c>
      <c r="F22" s="11"/>
      <c r="G22" s="12"/>
      <c r="H22" s="9">
        <f>DATE($B$3,3,16)</f>
        <v>44636</v>
      </c>
      <c r="I22" s="11"/>
      <c r="J22" s="23"/>
      <c r="K22" s="18">
        <f>DATE($B$3,4,16)</f>
        <v>44667</v>
      </c>
      <c r="L22" s="11"/>
      <c r="M22" s="12"/>
      <c r="N22" s="9">
        <f>DATE($B$3,5,16)</f>
        <v>44697</v>
      </c>
      <c r="O22" s="11"/>
      <c r="P22" s="23"/>
      <c r="Q22" s="18">
        <f>DATE($B$3,6,16)</f>
        <v>44728</v>
      </c>
      <c r="R22" s="11"/>
      <c r="S22" s="23"/>
    </row>
    <row r="23" spans="2:19" ht="18" customHeight="1" x14ac:dyDescent="0.15">
      <c r="B23" s="9">
        <f>DATE($B$3,1,17)</f>
        <v>44578</v>
      </c>
      <c r="C23" s="10"/>
      <c r="D23" s="26"/>
      <c r="E23" s="18">
        <f>DATE($B$3,2,17)</f>
        <v>44609</v>
      </c>
      <c r="F23" s="11"/>
      <c r="G23" s="12"/>
      <c r="H23" s="9">
        <f>DATE($B$3,3,17)</f>
        <v>44637</v>
      </c>
      <c r="I23" s="11"/>
      <c r="J23" s="23"/>
      <c r="K23" s="18">
        <f>DATE($B$3,4,17)</f>
        <v>44668</v>
      </c>
      <c r="L23" s="11"/>
      <c r="M23" s="12"/>
      <c r="N23" s="9">
        <f>DATE($B$3,5,17)</f>
        <v>44698</v>
      </c>
      <c r="O23" s="11"/>
      <c r="P23" s="23"/>
      <c r="Q23" s="18">
        <f>DATE($B$3,6,17)</f>
        <v>44729</v>
      </c>
      <c r="R23" s="11"/>
      <c r="S23" s="23"/>
    </row>
    <row r="24" spans="2:19" ht="18" customHeight="1" x14ac:dyDescent="0.15">
      <c r="B24" s="9">
        <f>DATE($B$3,1,18)</f>
        <v>44579</v>
      </c>
      <c r="C24" s="10"/>
      <c r="D24" s="26"/>
      <c r="E24" s="18">
        <f>DATE($B$3,2,18)</f>
        <v>44610</v>
      </c>
      <c r="F24" s="11"/>
      <c r="G24" s="12"/>
      <c r="H24" s="9">
        <f>DATE($B$3,3,18)</f>
        <v>44638</v>
      </c>
      <c r="I24" s="11"/>
      <c r="J24" s="23"/>
      <c r="K24" s="18">
        <f>DATE($B$3,4,18)</f>
        <v>44669</v>
      </c>
      <c r="L24" s="11"/>
      <c r="M24" s="12"/>
      <c r="N24" s="9">
        <f>DATE($B$3,5,18)</f>
        <v>44699</v>
      </c>
      <c r="O24" s="11"/>
      <c r="P24" s="23"/>
      <c r="Q24" s="18">
        <f>DATE($B$3,6,18)</f>
        <v>44730</v>
      </c>
      <c r="R24" s="11"/>
      <c r="S24" s="23"/>
    </row>
    <row r="25" spans="2:19" ht="18" customHeight="1" x14ac:dyDescent="0.15">
      <c r="B25" s="9">
        <f>DATE($B$3,1,19)</f>
        <v>44580</v>
      </c>
      <c r="C25" s="10"/>
      <c r="D25" s="26"/>
      <c r="E25" s="18">
        <f>DATE($B$3,2,19)</f>
        <v>44611</v>
      </c>
      <c r="F25" s="11"/>
      <c r="G25" s="12"/>
      <c r="H25" s="9">
        <f>DATE($B$3,3,19)</f>
        <v>44639</v>
      </c>
      <c r="I25" s="11"/>
      <c r="J25" s="23"/>
      <c r="K25" s="18">
        <f>DATE($B$3,4,19)</f>
        <v>44670</v>
      </c>
      <c r="L25" s="11"/>
      <c r="M25" s="12"/>
      <c r="N25" s="9">
        <f>DATE($B$3,5,19)</f>
        <v>44700</v>
      </c>
      <c r="O25" s="11"/>
      <c r="P25" s="23"/>
      <c r="Q25" s="18">
        <f>DATE($B$3,6,19)</f>
        <v>44731</v>
      </c>
      <c r="R25" s="11"/>
      <c r="S25" s="23"/>
    </row>
    <row r="26" spans="2:19" ht="18" customHeight="1" x14ac:dyDescent="0.15">
      <c r="B26" s="9">
        <f>DATE($B$3,1,20)</f>
        <v>44581</v>
      </c>
      <c r="C26" s="10"/>
      <c r="D26" s="26"/>
      <c r="E26" s="18">
        <f>DATE($B$3,2,20)</f>
        <v>44612</v>
      </c>
      <c r="F26" s="11"/>
      <c r="G26" s="12"/>
      <c r="H26" s="9">
        <f>DATE($B$3,3,20)</f>
        <v>44640</v>
      </c>
      <c r="I26" s="11"/>
      <c r="J26" s="23"/>
      <c r="K26" s="18">
        <f>DATE($B$3,4,20)</f>
        <v>44671</v>
      </c>
      <c r="L26" s="11"/>
      <c r="M26" s="12"/>
      <c r="N26" s="9">
        <f>DATE($B$3,5,20)</f>
        <v>44701</v>
      </c>
      <c r="O26" s="11"/>
      <c r="P26" s="23"/>
      <c r="Q26" s="18">
        <f>DATE($B$3,6,20)</f>
        <v>44732</v>
      </c>
      <c r="R26" s="11"/>
      <c r="S26" s="23"/>
    </row>
    <row r="27" spans="2:19" ht="18" customHeight="1" x14ac:dyDescent="0.15">
      <c r="B27" s="9">
        <f>DATE($B$3,1,21)</f>
        <v>44582</v>
      </c>
      <c r="C27" s="10"/>
      <c r="D27" s="26"/>
      <c r="E27" s="18">
        <f>DATE($B$3,2,21)</f>
        <v>44613</v>
      </c>
      <c r="F27" s="11"/>
      <c r="G27" s="12"/>
      <c r="H27" s="9">
        <f>DATE($B$3,3,21)</f>
        <v>44641</v>
      </c>
      <c r="I27" s="11"/>
      <c r="J27" s="23"/>
      <c r="K27" s="18">
        <f>DATE($B$3,4,21)</f>
        <v>44672</v>
      </c>
      <c r="L27" s="11"/>
      <c r="M27" s="12"/>
      <c r="N27" s="9">
        <f>DATE($B$3,5,21)</f>
        <v>44702</v>
      </c>
      <c r="O27" s="11"/>
      <c r="P27" s="23"/>
      <c r="Q27" s="18">
        <f>DATE($B$3,6,21)</f>
        <v>44733</v>
      </c>
      <c r="R27" s="11"/>
      <c r="S27" s="23"/>
    </row>
    <row r="28" spans="2:19" ht="18" customHeight="1" x14ac:dyDescent="0.15">
      <c r="B28" s="9">
        <f>DATE($B$3,1,22)</f>
        <v>44583</v>
      </c>
      <c r="C28" s="10"/>
      <c r="D28" s="26"/>
      <c r="E28" s="18">
        <f>DATE($B$3,2,22)</f>
        <v>44614</v>
      </c>
      <c r="F28" s="11"/>
      <c r="G28" s="12"/>
      <c r="H28" s="9">
        <f>DATE($B$3,3,22)</f>
        <v>44642</v>
      </c>
      <c r="I28" s="11"/>
      <c r="J28" s="23"/>
      <c r="K28" s="18">
        <f>DATE($B$3,4,22)</f>
        <v>44673</v>
      </c>
      <c r="L28" s="11"/>
      <c r="M28" s="12"/>
      <c r="N28" s="9">
        <f>DATE($B$3,5,22)</f>
        <v>44703</v>
      </c>
      <c r="O28" s="11"/>
      <c r="P28" s="23"/>
      <c r="Q28" s="18">
        <f>DATE($B$3,6,22)</f>
        <v>44734</v>
      </c>
      <c r="R28" s="11"/>
      <c r="S28" s="23"/>
    </row>
    <row r="29" spans="2:19" ht="18" customHeight="1" x14ac:dyDescent="0.15">
      <c r="B29" s="9">
        <f>DATE($B$3,1,23)</f>
        <v>44584</v>
      </c>
      <c r="C29" s="10"/>
      <c r="D29" s="26"/>
      <c r="E29" s="18">
        <f>DATE($B$3,2,23)</f>
        <v>44615</v>
      </c>
      <c r="F29" s="11"/>
      <c r="G29" s="12"/>
      <c r="H29" s="9">
        <f>DATE($B$3,3,23)</f>
        <v>44643</v>
      </c>
      <c r="I29" s="11"/>
      <c r="J29" s="23"/>
      <c r="K29" s="18">
        <f>DATE($B$3,4,23)</f>
        <v>44674</v>
      </c>
      <c r="L29" s="11"/>
      <c r="M29" s="12"/>
      <c r="N29" s="9">
        <f>DATE($B$3,5,23)</f>
        <v>44704</v>
      </c>
      <c r="O29" s="11"/>
      <c r="P29" s="23"/>
      <c r="Q29" s="18">
        <f>DATE($B$3,6,23)</f>
        <v>44735</v>
      </c>
      <c r="R29" s="11"/>
      <c r="S29" s="23"/>
    </row>
    <row r="30" spans="2:19" ht="18" customHeight="1" x14ac:dyDescent="0.15">
      <c r="B30" s="9">
        <f>DATE($B$3,1,24)</f>
        <v>44585</v>
      </c>
      <c r="C30" s="10"/>
      <c r="D30" s="26"/>
      <c r="E30" s="18">
        <f>DATE($B$3,2,24)</f>
        <v>44616</v>
      </c>
      <c r="F30" s="11"/>
      <c r="G30" s="12"/>
      <c r="H30" s="9">
        <f>DATE($B$3,3,24)</f>
        <v>44644</v>
      </c>
      <c r="I30" s="11"/>
      <c r="J30" s="23"/>
      <c r="K30" s="18">
        <f>DATE($B$3,4,24)</f>
        <v>44675</v>
      </c>
      <c r="L30" s="11"/>
      <c r="M30" s="12"/>
      <c r="N30" s="9">
        <f>DATE($B$3,5,24)</f>
        <v>44705</v>
      </c>
      <c r="O30" s="11"/>
      <c r="P30" s="23"/>
      <c r="Q30" s="18">
        <f>DATE($B$3,6,24)</f>
        <v>44736</v>
      </c>
      <c r="R30" s="11"/>
      <c r="S30" s="23"/>
    </row>
    <row r="31" spans="2:19" ht="18" customHeight="1" x14ac:dyDescent="0.15">
      <c r="B31" s="9">
        <f>DATE($B$3,1,25)</f>
        <v>44586</v>
      </c>
      <c r="C31" s="10"/>
      <c r="D31" s="26"/>
      <c r="E31" s="18">
        <f>DATE($B$3,2,25)</f>
        <v>44617</v>
      </c>
      <c r="F31" s="11"/>
      <c r="G31" s="12"/>
      <c r="H31" s="9">
        <f>DATE($B$3,3,25)</f>
        <v>44645</v>
      </c>
      <c r="I31" s="11"/>
      <c r="J31" s="23"/>
      <c r="K31" s="18">
        <f>DATE($B$3,4,25)</f>
        <v>44676</v>
      </c>
      <c r="L31" s="11"/>
      <c r="M31" s="12"/>
      <c r="N31" s="9">
        <f>DATE($B$3,5,25)</f>
        <v>44706</v>
      </c>
      <c r="O31" s="11"/>
      <c r="P31" s="23"/>
      <c r="Q31" s="18">
        <f>DATE($B$3,6,25)</f>
        <v>44737</v>
      </c>
      <c r="R31" s="11"/>
      <c r="S31" s="23"/>
    </row>
    <row r="32" spans="2:19" ht="18" customHeight="1" x14ac:dyDescent="0.15">
      <c r="B32" s="9">
        <f>DATE($B$3,1,26)</f>
        <v>44587</v>
      </c>
      <c r="C32" s="10"/>
      <c r="D32" s="26"/>
      <c r="E32" s="18">
        <f>DATE($B$3,2,26)</f>
        <v>44618</v>
      </c>
      <c r="F32" s="11"/>
      <c r="G32" s="12"/>
      <c r="H32" s="9">
        <f>DATE($B$3,3,26)</f>
        <v>44646</v>
      </c>
      <c r="I32" s="11"/>
      <c r="J32" s="23"/>
      <c r="K32" s="18">
        <f>DATE($B$3,4,26)</f>
        <v>44677</v>
      </c>
      <c r="L32" s="11"/>
      <c r="M32" s="12"/>
      <c r="N32" s="9">
        <f>DATE($B$3,5,26)</f>
        <v>44707</v>
      </c>
      <c r="O32" s="11"/>
      <c r="P32" s="23"/>
      <c r="Q32" s="18">
        <f>DATE($B$3,6,26)</f>
        <v>44738</v>
      </c>
      <c r="R32" s="11"/>
      <c r="S32" s="23"/>
    </row>
    <row r="33" spans="2:19" ht="18" customHeight="1" x14ac:dyDescent="0.15">
      <c r="B33" s="9">
        <f>DATE($B$3,1,27)</f>
        <v>44588</v>
      </c>
      <c r="C33" s="10"/>
      <c r="D33" s="26"/>
      <c r="E33" s="18">
        <f>DATE($B$3,2,27)</f>
        <v>44619</v>
      </c>
      <c r="F33" s="11"/>
      <c r="G33" s="12"/>
      <c r="H33" s="9">
        <f>DATE($B$3,3,27)</f>
        <v>44647</v>
      </c>
      <c r="I33" s="11"/>
      <c r="J33" s="23"/>
      <c r="K33" s="18">
        <f>DATE($B$3,4,27)</f>
        <v>44678</v>
      </c>
      <c r="L33" s="11"/>
      <c r="M33" s="12"/>
      <c r="N33" s="9">
        <f>DATE($B$3,5,27)</f>
        <v>44708</v>
      </c>
      <c r="O33" s="11"/>
      <c r="P33" s="23"/>
      <c r="Q33" s="18">
        <f>DATE($B$3,6,27)</f>
        <v>44739</v>
      </c>
      <c r="R33" s="11"/>
      <c r="S33" s="23"/>
    </row>
    <row r="34" spans="2:19" ht="18" customHeight="1" x14ac:dyDescent="0.15">
      <c r="B34" s="9">
        <f>DATE($B$3,1,28)</f>
        <v>44589</v>
      </c>
      <c r="C34" s="10"/>
      <c r="D34" s="26"/>
      <c r="E34" s="18">
        <f>DATE($B$3,2,28)</f>
        <v>44620</v>
      </c>
      <c r="F34" s="11"/>
      <c r="G34" s="12"/>
      <c r="H34" s="9">
        <f>DATE($B$3,3,28)</f>
        <v>44648</v>
      </c>
      <c r="I34" s="11"/>
      <c r="J34" s="23"/>
      <c r="K34" s="18">
        <f>DATE($B$3,4,28)</f>
        <v>44679</v>
      </c>
      <c r="L34" s="11"/>
      <c r="M34" s="12"/>
      <c r="N34" s="9">
        <f>DATE($B$3,5,28)</f>
        <v>44709</v>
      </c>
      <c r="O34" s="11"/>
      <c r="P34" s="23"/>
      <c r="Q34" s="18">
        <f>DATE($B$3,6,28)</f>
        <v>44740</v>
      </c>
      <c r="R34" s="11"/>
      <c r="S34" s="23"/>
    </row>
    <row r="35" spans="2:19" ht="18" customHeight="1" x14ac:dyDescent="0.15">
      <c r="B35" s="9">
        <f>IF(MONTH(DATE($B$3,1,29))=1,DATE($B$3,1,29),"")</f>
        <v>44590</v>
      </c>
      <c r="C35" s="10"/>
      <c r="D35" s="26"/>
      <c r="E35" s="18" t="str">
        <f>IF(MONTH(DATE($B$3,2,29))=2,DATE($B$3,2,29),"")</f>
        <v/>
      </c>
      <c r="F35" s="11"/>
      <c r="G35" s="12"/>
      <c r="H35" s="9">
        <f>IF(MONTH(DATE($B$3,3,29))=3,DATE($B$3,3,29),"")</f>
        <v>44649</v>
      </c>
      <c r="I35" s="11"/>
      <c r="J35" s="23"/>
      <c r="K35" s="18">
        <f>IF(MONTH(DATE($B$3,4,29))=4,DATE($B$3,4,29),"")</f>
        <v>44680</v>
      </c>
      <c r="L35" s="11"/>
      <c r="M35" s="12"/>
      <c r="N35" s="9">
        <f>IF(MONTH(DATE($B$3,5,29))=5,DATE($B$3,5,29),"")</f>
        <v>44710</v>
      </c>
      <c r="O35" s="11"/>
      <c r="P35" s="23"/>
      <c r="Q35" s="18">
        <f>IF(MONTH(DATE($B$3,6,29))=6,DATE($B$3,6,29),"")</f>
        <v>44741</v>
      </c>
      <c r="R35" s="11"/>
      <c r="S35" s="23"/>
    </row>
    <row r="36" spans="2:19" ht="18" customHeight="1" x14ac:dyDescent="0.15">
      <c r="B36" s="9">
        <f>IF(MONTH(DATE($B$3,1,30))=1,DATE($B$3,1,30),"")</f>
        <v>44591</v>
      </c>
      <c r="C36" s="10"/>
      <c r="D36" s="26"/>
      <c r="E36" s="18" t="str">
        <f>IF(MONTH(DATE($B$3,2,30))=2,DATE($B$3,2,30),"")</f>
        <v/>
      </c>
      <c r="F36" s="11"/>
      <c r="G36" s="12"/>
      <c r="H36" s="9">
        <f>IF(MONTH(DATE($B$3,3,30))=3,DATE($B$3,3,30),"")</f>
        <v>44650</v>
      </c>
      <c r="I36" s="11"/>
      <c r="J36" s="23"/>
      <c r="K36" s="18">
        <f>IF(MONTH(DATE($B$3,4,30))=4,DATE($B$3,4,30),"")</f>
        <v>44681</v>
      </c>
      <c r="L36" s="11"/>
      <c r="M36" s="12"/>
      <c r="N36" s="9">
        <f>IF(MONTH(DATE($B$3,5,30))=5,DATE($B$3,5,30),"")</f>
        <v>44711</v>
      </c>
      <c r="O36" s="11"/>
      <c r="P36" s="23"/>
      <c r="Q36" s="18">
        <f>IF(MONTH(DATE($B$3,6,30))=6,DATE($B$3,6,30),"")</f>
        <v>44742</v>
      </c>
      <c r="R36" s="11"/>
      <c r="S36" s="23"/>
    </row>
    <row r="37" spans="2:19" ht="18" customHeight="1" x14ac:dyDescent="0.15">
      <c r="B37" s="13">
        <f>IF(MONTH(DATE($B$3,1,31))=1,DATE($B$3,1,31),"")</f>
        <v>44592</v>
      </c>
      <c r="C37" s="14"/>
      <c r="D37" s="27"/>
      <c r="E37" s="19" t="str">
        <f>IF(MONTH(DATE($B$3,2,31))=2,DATE($B$3,2,31),"")</f>
        <v/>
      </c>
      <c r="F37" s="15"/>
      <c r="G37" s="16"/>
      <c r="H37" s="13">
        <f>IF(MONTH(DATE($B$3,3,31))=3,DATE($B$3,3,31),"")</f>
        <v>44651</v>
      </c>
      <c r="I37" s="15"/>
      <c r="J37" s="24"/>
      <c r="K37" s="19" t="str">
        <f>IF(MONTH(DATE($B$3,4,31))=4,DATE($B$3,4,31),"")</f>
        <v/>
      </c>
      <c r="L37" s="15"/>
      <c r="M37" s="16"/>
      <c r="N37" s="13">
        <f>IF(MONTH(DATE($B$3,5,31))=5,DATE($B$3,5,31),"")</f>
        <v>44712</v>
      </c>
      <c r="O37" s="15"/>
      <c r="P37" s="24"/>
      <c r="Q37" s="19" t="str">
        <f>IF(MONTH(DATE($B$3,6,31))=6,DATE($B$3,6,31),"")</f>
        <v/>
      </c>
      <c r="R37" s="15"/>
      <c r="S37" s="24"/>
    </row>
  </sheetData>
  <mergeCells count="8">
    <mergeCell ref="N5:P5"/>
    <mergeCell ref="Q5:S5"/>
    <mergeCell ref="I3:M3"/>
    <mergeCell ref="B3:C3"/>
    <mergeCell ref="B5:D5"/>
    <mergeCell ref="E5:G5"/>
    <mergeCell ref="H5:J5"/>
    <mergeCell ref="K5:M5"/>
  </mergeCells>
  <phoneticPr fontId="1" alignment="distributed"/>
  <conditionalFormatting sqref="B7:D37">
    <cfRule type="expression" dxfId="11" priority="27" stopIfTrue="1">
      <formula>WEEKDAY($B7)=7</formula>
    </cfRule>
    <cfRule type="expression" dxfId="10" priority="28" stopIfTrue="1">
      <formula>WEEKDAY($B7)=1</formula>
    </cfRule>
  </conditionalFormatting>
  <conditionalFormatting sqref="E7:G37">
    <cfRule type="expression" dxfId="9" priority="21" stopIfTrue="1">
      <formula>WEEKDAY($E7)=7</formula>
    </cfRule>
    <cfRule type="expression" dxfId="8" priority="22" stopIfTrue="1">
      <formula>WEEKDAY($E7)=1</formula>
    </cfRule>
  </conditionalFormatting>
  <conditionalFormatting sqref="H7:J37">
    <cfRule type="expression" dxfId="7" priority="19" stopIfTrue="1">
      <formula>WEEKDAY($H7)=7</formula>
    </cfRule>
    <cfRule type="expression" dxfId="6" priority="20" stopIfTrue="1">
      <formula>WEEKDAY($H7)=1</formula>
    </cfRule>
  </conditionalFormatting>
  <conditionalFormatting sqref="K7:M37">
    <cfRule type="expression" dxfId="5" priority="17" stopIfTrue="1">
      <formula>WEEKDAY($K7)=7</formula>
    </cfRule>
    <cfRule type="expression" dxfId="4" priority="18" stopIfTrue="1">
      <formula>WEEKDAY($K7)=1</formula>
    </cfRule>
  </conditionalFormatting>
  <conditionalFormatting sqref="N7:P37">
    <cfRule type="expression" dxfId="3" priority="15" stopIfTrue="1">
      <formula>WEEKDAY($N7)=7</formula>
    </cfRule>
    <cfRule type="expression" dxfId="2" priority="16" stopIfTrue="1">
      <formula>WEEKDAY($N7)=1</formula>
    </cfRule>
  </conditionalFormatting>
  <conditionalFormatting sqref="Q7:S37">
    <cfRule type="expression" dxfId="1" priority="13" stopIfTrue="1">
      <formula>WEEKDAY($Q7)=7</formula>
    </cfRule>
    <cfRule type="expression" dxfId="0" priority="14" stopIfTrue="1">
      <formula>WEEKDAY($Q7)=1</formula>
    </cfRule>
  </conditionalFormatting>
  <hyperlinks>
    <hyperlink ref="A1" r:id="rId1" xr:uid="{DFDC19CE-27FC-4F1E-8277-B93F2E38BEC4}"/>
  </hyperlinks>
  <printOptions horizontalCentered="1" verticalCentered="1"/>
  <pageMargins left="0.18" right="0.12" top="0.21" bottom="0.17" header="0.18" footer="0.12"/>
  <pageSetup paperSize="9" scale="98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inbl</dc:creator>
  <cp:lastModifiedBy>inbl</cp:lastModifiedBy>
  <cp:lastPrinted>2021-10-01T08:07:24Z</cp:lastPrinted>
  <dcterms:created xsi:type="dcterms:W3CDTF">2013-12-18T12:50:30Z</dcterms:created>
  <dcterms:modified xsi:type="dcterms:W3CDTF">2021-10-01T08:11:31Z</dcterms:modified>
</cp:coreProperties>
</file>